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Most Krnov" sheetId="2" r:id="rId1"/>
    <sheet name="Most Stod" sheetId="3" r:id="rId2"/>
    <sheet name="Most Radhošť - Janovičky" sheetId="4" r:id="rId3"/>
    <sheet name="Mosty Vítkovice" sheetId="5" r:id="rId4"/>
  </sheets>
  <definedNames>
    <definedName name="_xlnm._FilterDatabase" localSheetId="0" hidden="1">'Most Krnov'!$B$18:$B$38</definedName>
  </definedNames>
  <calcPr calcId="152511"/>
</workbook>
</file>

<file path=xl/calcChain.xml><?xml version="1.0" encoding="utf-8"?>
<calcChain xmlns="http://schemas.openxmlformats.org/spreadsheetml/2006/main">
  <c r="F44" i="5" l="1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G32" i="4" l="1"/>
  <c r="G24" i="4"/>
  <c r="J38" i="4"/>
  <c r="F38" i="4"/>
  <c r="G38" i="4" s="1"/>
  <c r="J36" i="4"/>
  <c r="F36" i="4"/>
  <c r="G36" i="4" s="1"/>
  <c r="J34" i="4"/>
  <c r="F34" i="4"/>
  <c r="G34" i="4" s="1"/>
  <c r="J32" i="4"/>
  <c r="F32" i="4"/>
  <c r="J30" i="4"/>
  <c r="F30" i="4"/>
  <c r="G30" i="4" s="1"/>
  <c r="J28" i="4"/>
  <c r="F28" i="4"/>
  <c r="G28" i="4" s="1"/>
  <c r="J26" i="4"/>
  <c r="F26" i="4"/>
  <c r="G26" i="4" s="1"/>
  <c r="J24" i="4"/>
  <c r="F24" i="4"/>
  <c r="J22" i="4"/>
  <c r="F22" i="4"/>
  <c r="G22" i="4" s="1"/>
  <c r="J20" i="4"/>
  <c r="F20" i="4"/>
  <c r="G20" i="4" s="1"/>
  <c r="G37" i="3" l="1"/>
  <c r="G35" i="3"/>
  <c r="G33" i="3"/>
  <c r="G31" i="3"/>
  <c r="G29" i="3"/>
  <c r="G27" i="3"/>
  <c r="G25" i="3"/>
  <c r="G23" i="3"/>
  <c r="G21" i="3"/>
  <c r="G19" i="3"/>
  <c r="J37" i="3"/>
  <c r="F37" i="3"/>
  <c r="J35" i="3"/>
  <c r="F35" i="3"/>
  <c r="J33" i="3"/>
  <c r="F33" i="3"/>
  <c r="J31" i="3"/>
  <c r="F31" i="3"/>
  <c r="J29" i="3"/>
  <c r="F29" i="3"/>
  <c r="J27" i="3"/>
  <c r="F27" i="3"/>
  <c r="J25" i="3"/>
  <c r="F25" i="3"/>
  <c r="J23" i="3"/>
  <c r="F23" i="3"/>
  <c r="J21" i="3"/>
  <c r="F21" i="3"/>
  <c r="J19" i="3"/>
  <c r="F19" i="3"/>
  <c r="K37" i="2" l="1"/>
  <c r="K35" i="2"/>
  <c r="K33" i="2"/>
  <c r="K31" i="2"/>
  <c r="K29" i="2"/>
  <c r="K27" i="2"/>
  <c r="K25" i="2"/>
  <c r="K23" i="2"/>
  <c r="K21" i="2"/>
  <c r="K19" i="2"/>
  <c r="G37" i="2" l="1"/>
  <c r="H37" i="2" s="1"/>
  <c r="G35" i="2"/>
  <c r="H35" i="2" s="1"/>
  <c r="G33" i="2"/>
  <c r="H33" i="2" s="1"/>
  <c r="G31" i="2"/>
  <c r="H31" i="2" s="1"/>
  <c r="G29" i="2"/>
  <c r="H29" i="2" s="1"/>
  <c r="G27" i="2"/>
  <c r="H27" i="2" s="1"/>
  <c r="G25" i="2"/>
  <c r="H25" i="2" s="1"/>
  <c r="G23" i="2"/>
  <c r="H23" i="2" s="1"/>
  <c r="G21" i="2"/>
  <c r="H21" i="2" s="1"/>
  <c r="G19" i="2"/>
  <c r="H19" i="2" s="1"/>
</calcChain>
</file>

<file path=xl/sharedStrings.xml><?xml version="1.0" encoding="utf-8"?>
<sst xmlns="http://schemas.openxmlformats.org/spreadsheetml/2006/main" count="350" uniqueCount="157">
  <si>
    <t>m2</t>
  </si>
  <si>
    <t>m</t>
  </si>
  <si>
    <t>Popis</t>
  </si>
  <si>
    <t>MJ</t>
  </si>
  <si>
    <t>Kód HSV</t>
  </si>
  <si>
    <t>Podíl na ceně stavebních pracích v %</t>
  </si>
  <si>
    <t>Cenová soustava</t>
  </si>
  <si>
    <t>J.cena v Kč bez DPH</t>
  </si>
  <si>
    <t>množství</t>
  </si>
  <si>
    <t>Cena za položku celkem (Kč)</t>
  </si>
  <si>
    <t>Zakázka</t>
  </si>
  <si>
    <t>Kč bez DPH</t>
  </si>
  <si>
    <t>RTS a.s.</t>
  </si>
  <si>
    <t>J.cena z orientačního propočtu stavebních nákladů v Kč bez DPH (stanovení předpokládané ceny VZ)</t>
  </si>
  <si>
    <t>Rozdíl jednotkových cen nabídky a orientačního propočtu (%)</t>
  </si>
  <si>
    <t>CS ÚRS 2013 01</t>
  </si>
  <si>
    <t>564861111</t>
  </si>
  <si>
    <t>Podklad ze štěrkodrtě ŠD tl 200 mm</t>
  </si>
  <si>
    <t>8331+85,39</t>
  </si>
  <si>
    <t>577134141</t>
  </si>
  <si>
    <t>Asfaltový beton vrstva obrusná ACO 11 (ABS) tř. I tl 40 mm š přes 3 m z modifikovaného asfaltu</t>
  </si>
  <si>
    <t>577165142</t>
  </si>
  <si>
    <t>Asfaltový beton vrstva ložní ACL 16 (ABH) tl 70 mm š přes 3 m z modifikovaného asfaltu</t>
  </si>
  <si>
    <t>916111113</t>
  </si>
  <si>
    <t>Osazení obruby z velkých kostek s boční opěrou do lože z betonu prostého</t>
  </si>
  <si>
    <t>přídlažba 185*4</t>
  </si>
  <si>
    <t>916231213</t>
  </si>
  <si>
    <t>Osazení chodníkového obrubníku betonového stojatého s boční opěrou do lože z betonu prostého</t>
  </si>
  <si>
    <t>1854+(102*2)</t>
  </si>
  <si>
    <t>979099145</t>
  </si>
  <si>
    <t>Poplatek za uložení odpadu z asfaltových povrchů na skládce (skládkovné)</t>
  </si>
  <si>
    <t>t</t>
  </si>
  <si>
    <t>317321118</t>
  </si>
  <si>
    <t xml:space="preserve">Římsy ze železového betonu C 30/37 </t>
  </si>
  <si>
    <t>m3</t>
  </si>
  <si>
    <t>0,3*2,45*2*50</t>
  </si>
  <si>
    <t xml:space="preserve">Mostní konstrukce, desky nebo klenby z ŽB, C 30/37 </t>
  </si>
  <si>
    <t>421321118</t>
  </si>
  <si>
    <t>19*574</t>
  </si>
  <si>
    <t>465511211</t>
  </si>
  <si>
    <t xml:space="preserve">Dlažba z lom.kam. suchá do 20 m2 výpl.drnem, 20 cm </t>
  </si>
  <si>
    <t>vodorovná nebo ve sklonu do 1 : 2 s dodáním hmot</t>
  </si>
  <si>
    <t>Frézování živičného krytu tl 100 mm pruh š 2 m pl do 10000 m2 s překážkami v trase</t>
  </si>
  <si>
    <t>113154364</t>
  </si>
  <si>
    <t>8331*2</t>
  </si>
  <si>
    <t>Celková cena zakázky</t>
  </si>
  <si>
    <t>626131</t>
  </si>
  <si>
    <t>Reprofil pohl. svis. ploch sanač maltou třívrst TL DO 70mm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</si>
  <si>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</si>
  <si>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2016_0TSKP</t>
  </si>
  <si>
    <t>Specifikace plochy</t>
  </si>
  <si>
    <t>027211</t>
  </si>
  <si>
    <t>Pom práce zajišť regul dopravy -  výluky na neelektrif trati</t>
  </si>
  <si>
    <t>DEN</t>
  </si>
  <si>
    <t>Zhotovitelem požadované výluky pro provedení celé stavby dle jím zvolené technologie</t>
  </si>
  <si>
    <t>9112B1</t>
  </si>
  <si>
    <t>Zábradlí mostní se svislou výplní - dodávka a montáž</t>
  </si>
  <si>
    <t>Kompletní vč. kotvení do římsy, plastmaty a PKO</t>
  </si>
  <si>
    <t>02943</t>
  </si>
  <si>
    <t>Ostatní požadavky vypracování RDS</t>
  </si>
  <si>
    <t>Kč</t>
  </si>
  <si>
    <t>RDS z PDS</t>
  </si>
  <si>
    <t>317325</t>
  </si>
  <si>
    <t>Římsy ze železobetonu DO C30/37 (B37)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</si>
  <si>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</si>
  <si>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C30/37 XF4, vč. ztraceného bednění, nátěrů zasypaných ploch proti zemní vlhkosti, výplně a těsnění prac. a dilat. Spár</t>
  </si>
  <si>
    <t>86727</t>
  </si>
  <si>
    <t>Chráníčky z trub ocel podél půlených DN DO 100mm</t>
  </si>
  <si>
    <t>Vč. přichycení pod NK</t>
  </si>
  <si>
    <t>574B44</t>
  </si>
  <si>
    <t>Asfaltový beton pro obrusné vrstvy modif ACO 11+, 11 s tl. 50mm ACO 11+ tl. 45 mm</t>
  </si>
  <si>
    <t xml:space="preserve">Obrus na celé délce úpravy </t>
  </si>
  <si>
    <t>027221R</t>
  </si>
  <si>
    <t>Pom práce zajišť regul dopravy -  pomalé jízdy osobních vlaků</t>
  </si>
  <si>
    <t>KPL (komplet)</t>
  </si>
  <si>
    <t>Dle popisu v POV a v rozsahu dle technol. Potřeb</t>
  </si>
  <si>
    <t>938543</t>
  </si>
  <si>
    <t>Očištění beton konstr otryskáním tlakovou vodou do 1000 barů</t>
  </si>
  <si>
    <t>00410R</t>
  </si>
  <si>
    <t>Vedlejší náklady</t>
  </si>
  <si>
    <t>KČ</t>
  </si>
  <si>
    <t>Zejména: ztížené výrobní podmínky související s umístěním stavby, provozními nebo dopravními omezeními, uvedení stavbou dotčených ploch a staveništní dopravou dotčených komunikací do původního nebo projektovaného stavu, zajištění bezpečnosti práce a ochrany životního prostředí, likvidace přebytečného stavebního materiálu odpovídajícím způsobem, péče o nepředané objekty a konstrukce stavby, jejich ošetřování, pojištění odpovědnosti za škody způsobené třetí osobě, zajištění bankovních garancí, ...</t>
  </si>
  <si>
    <t>Předpokládná cena zakázky</t>
  </si>
  <si>
    <t>389325</t>
  </si>
  <si>
    <t>MOSTNÍ RÁMOVÉ KONSTRUKCE ZE ŽELEZOBETONU C30/37</t>
  </si>
  <si>
    <t>OTSKP</t>
  </si>
  <si>
    <t>vytvořeno v ASPE 9</t>
  </si>
  <si>
    <t>574144</t>
  </si>
  <si>
    <t>ASFALTOVÝ BETON TŘ.I MODIFIKOVANÝ TL. 50MM - úprava objízdných tras</t>
  </si>
  <si>
    <t>389365</t>
  </si>
  <si>
    <t>VÝZTUŽ MOSTNÍ RÁMOVÉ KONSTRUKCE Z OCELI 10505</t>
  </si>
  <si>
    <t>T</t>
  </si>
  <si>
    <t>23117</t>
  </si>
  <si>
    <t>ŠTĚTOVÉ STĚNY BERANĚNÉ Z KOVOVÝCH DÍLCŮ</t>
  </si>
  <si>
    <t>966137</t>
  </si>
  <si>
    <t>BOURÁNÍ KONSTRUKCÍ Z KAMENE NA MC S ODVOZEM DO 16KM</t>
  </si>
  <si>
    <t>465512</t>
  </si>
  <si>
    <t>DLAŽBY Z LOMOVÉHO KAMENE NA MC</t>
  </si>
  <si>
    <t>17130</t>
  </si>
  <si>
    <t>ULOŽENÍ SYPANINY DO NÁSYPŮ V AKTIVNÍ ZÓNĚ SE ZHUTNĚNÍM</t>
  </si>
  <si>
    <t>911735</t>
  </si>
  <si>
    <t>OCEL ZÁBRADELNÍ SVODIDLOŽÁROVĚ STŘÍKÁNO</t>
  </si>
  <si>
    <t>224325</t>
  </si>
  <si>
    <t>PILOTY ZE ŽELEZOBETONU C30/37</t>
  </si>
  <si>
    <t>574164</t>
  </si>
  <si>
    <t>ASFALTOVÝ BETON TŘ.I MODIFIKOVANÝ TL. 70MM</t>
  </si>
  <si>
    <t>23117R</t>
  </si>
  <si>
    <t>Záporové pažení kotvené - pohledová plocha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</si>
  <si>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</si>
  <si>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OTSKP-SPK 2012</t>
  </si>
  <si>
    <t>Mostní rámové konstr ze železobetonu do C25/30 (B30)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</si>
  <si>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</si>
  <si>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Zásyp jam a rýh z nakupovaných materiálů</t>
  </si>
  <si>
    <t>Výztuž mostní rámové konstrukce z oceli 10505</t>
  </si>
  <si>
    <t>Hloubení jam zapaž i nepaž tř. 4, odvoz do 20 km odvoz na skládku</t>
  </si>
  <si>
    <t>Provizorní mosty Mostní provizorium rozpětí 15,00 m, zatížitelnost 40 t - montáž, pronájem a demontáž 1 komplet</t>
  </si>
  <si>
    <t>KPL</t>
  </si>
  <si>
    <t>Bourání konstrukcí z kamene na MC s odvozem do 20 km vč. uložení na skládku a skládkovného</t>
  </si>
  <si>
    <t>Podkladní a výplňové vrstvy z prostého betonu C12/15</t>
  </si>
  <si>
    <t>Bourání konstrukcí ze železobetonu s odvozem do 20 km vč. uložení na skládku a skládkovného</t>
  </si>
  <si>
    <t>Poplatky za skládku zemina</t>
  </si>
  <si>
    <t>Předpokládaná cena zakázky</t>
  </si>
  <si>
    <t>Položky se týkají rozpočtu na zakázku pro oba mosty.</t>
  </si>
  <si>
    <t>Mosty na silnici II. třídy č. II./286 v okrese Semily (most 286-031 a most 286-027)</t>
  </si>
  <si>
    <t>„Silnice 2015 – 7 staveb" - stavba "Sil. II/459 rekonstrukce mostu ev. č. 459-006 přes řeku Opavu ve městě Krnov vč. navazující sil. II/459"</t>
  </si>
  <si>
    <t>Most ev. č. 230-007 Stod na silnici č. II./230</t>
  </si>
  <si>
    <t>Rozsah prováděných prací</t>
  </si>
  <si>
    <t xml:space="preserve">Ze stávajícího mostu byla odstraněna stávající lávka, odbouráno zábradlí na obou stranách až na nosnou konstrukci a odfrézování vozovky. Provedení nové izolace a nové římsy, osazen nový zádržný systém. Ostatní části mostu sanovány. Provedena nová vozovka. </t>
  </si>
  <si>
    <t>Vybrané technické údaje mostu</t>
  </si>
  <si>
    <t>Délka mostu</t>
  </si>
  <si>
    <t>Celková šířka</t>
  </si>
  <si>
    <t xml:space="preserve">Plocha mostu </t>
  </si>
  <si>
    <t>Plocha vozovky</t>
  </si>
  <si>
    <t>Plocha chodníku</t>
  </si>
  <si>
    <t>Povrch komunikace</t>
  </si>
  <si>
    <t>Povrch chodníku</t>
  </si>
  <si>
    <t>Hodnota</t>
  </si>
  <si>
    <t>Jednotky</t>
  </si>
  <si>
    <t>živice</t>
  </si>
  <si>
    <t>železobeton</t>
  </si>
  <si>
    <t>Rok postavení</t>
  </si>
  <si>
    <t>Most 286-031</t>
  </si>
  <si>
    <t>Most 286-027</t>
  </si>
  <si>
    <t>Rekonstrukce mostního svršku</t>
  </si>
  <si>
    <t>Délka přemostění (délka mostu nezadána v pasportu)</t>
  </si>
  <si>
    <t>Kompletní rekonstrukce mostu</t>
  </si>
  <si>
    <t>Délka přemostění (délka mostu v pasportu nezadána)</t>
  </si>
  <si>
    <t>xxx</t>
  </si>
  <si>
    <t xml:space="preserve">Obnova mostu Radhošť - Janovičky ev. č. 30516-2 na silnici č. III./30516 </t>
  </si>
  <si>
    <t>Celková obnova mostu</t>
  </si>
  <si>
    <t>Plocha vozovky (v pasportu nezadáno)</t>
  </si>
  <si>
    <t>Plocha chodníku (v pasportu nezadáno)</t>
  </si>
  <si>
    <t>Plocha mostu (v pasportu nezadáno, údaj zjištěný kontrolou NKÚ)</t>
  </si>
  <si>
    <t>Volná šířka (celková šířka v pasportu nezadána)</t>
  </si>
  <si>
    <t>*)</t>
  </si>
  <si>
    <t>*) Pozn. Kontrolou NKÚ zjištěn údaj o délce mostu v hodnotě 18 m.</t>
  </si>
  <si>
    <t>10 nejvýznamnějších položek rozpočtu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</si>
</sst>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\ _K_č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Trebuchet MS"/>
      <charset val="238"/>
    </font>
    <font>
      <sz val="9"/>
      <name val="Trebuchet MS"/>
      <family val="2"/>
      <charset val="238"/>
    </font>
    <font>
      <sz val="7"/>
      <name val="Trebuchet MS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10" fontId="0" fillId="2" borderId="1" xfId="0" applyNumberFormat="1" applyFill="1" applyBorder="1"/>
    <xf numFmtId="0" fontId="0" fillId="2" borderId="1" xfId="0" applyFill="1" applyBorder="1"/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10" fontId="0" fillId="2" borderId="1" xfId="0" applyNumberFormat="1" applyFill="1" applyBorder="1" applyAlignment="1">
      <alignment vertical="center"/>
    </xf>
    <xf numFmtId="14" fontId="0" fillId="0" borderId="0" xfId="0" applyNumberFormat="1"/>
    <xf numFmtId="0" fontId="6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1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right" vertical="center" wrapText="1"/>
    </xf>
    <xf numFmtId="10" fontId="0" fillId="2" borderId="1" xfId="0" applyNumberFormat="1" applyFont="1" applyFill="1" applyBorder="1"/>
    <xf numFmtId="0" fontId="9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right" vertical="center"/>
    </xf>
    <xf numFmtId="0" fontId="0" fillId="2" borderId="1" xfId="0" applyFont="1" applyFill="1" applyBorder="1"/>
    <xf numFmtId="0" fontId="0" fillId="3" borderId="1" xfId="0" applyFill="1" applyBorder="1"/>
    <xf numFmtId="0" fontId="4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/>
    <xf numFmtId="0" fontId="0" fillId="2" borderId="1" xfId="0" applyFont="1" applyFill="1" applyBorder="1" applyAlignment="1">
      <alignment wrapText="1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0" fontId="13" fillId="0" borderId="0" xfId="0" applyFont="1"/>
    <xf numFmtId="0" fontId="13" fillId="3" borderId="2" xfId="0" applyFont="1" applyFill="1" applyBorder="1"/>
    <xf numFmtId="0" fontId="13" fillId="3" borderId="3" xfId="0" applyFont="1" applyFill="1" applyBorder="1"/>
    <xf numFmtId="165" fontId="13" fillId="3" borderId="3" xfId="0" applyNumberFormat="1" applyFont="1" applyFill="1" applyBorder="1" applyAlignment="1"/>
    <xf numFmtId="0" fontId="13" fillId="3" borderId="4" xfId="0" applyFont="1" applyFill="1" applyBorder="1" applyAlignment="1"/>
    <xf numFmtId="0" fontId="13" fillId="3" borderId="1" xfId="0" applyFont="1" applyFill="1" applyBorder="1" applyAlignment="1">
      <alignment wrapText="1"/>
    </xf>
    <xf numFmtId="4" fontId="13" fillId="3" borderId="2" xfId="0" applyNumberFormat="1" applyFont="1" applyFill="1" applyBorder="1"/>
    <xf numFmtId="0" fontId="13" fillId="3" borderId="4" xfId="0" applyFont="1" applyFill="1" applyBorder="1"/>
    <xf numFmtId="0" fontId="13" fillId="3" borderId="2" xfId="0" applyFont="1" applyFill="1" applyBorder="1" applyAlignment="1"/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5" fontId="13" fillId="3" borderId="2" xfId="0" applyNumberFormat="1" applyFont="1" applyFill="1" applyBorder="1" applyAlignment="1"/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zoomScaleNormal="100" workbookViewId="0">
      <selection activeCell="C18" sqref="C18"/>
    </sheetView>
  </sheetViews>
  <sheetFormatPr defaultRowHeight="15" x14ac:dyDescent="0.25"/>
  <cols>
    <col min="1" max="1" width="3.140625" customWidth="1"/>
    <col min="2" max="2" width="15.7109375" customWidth="1"/>
    <col min="3" max="3" width="68.42578125" customWidth="1"/>
    <col min="4" max="4" width="12.85546875" customWidth="1"/>
    <col min="5" max="5" width="14.140625" customWidth="1"/>
    <col min="6" max="6" width="15.28515625" customWidth="1"/>
    <col min="7" max="7" width="14.42578125" customWidth="1"/>
    <col min="8" max="8" width="14.5703125" customWidth="1"/>
    <col min="9" max="9" width="17.42578125" customWidth="1"/>
    <col min="10" max="10" width="24.7109375" customWidth="1"/>
    <col min="11" max="11" width="30.5703125" customWidth="1"/>
    <col min="12" max="12" width="12" customWidth="1"/>
  </cols>
  <sheetData>
    <row r="2" spans="2:12" ht="31.5" x14ac:dyDescent="0.25">
      <c r="B2" s="40" t="s">
        <v>10</v>
      </c>
      <c r="C2" s="44" t="s">
        <v>124</v>
      </c>
      <c r="D2" s="41" t="s">
        <v>45</v>
      </c>
      <c r="E2" s="41"/>
      <c r="F2" s="45">
        <v>14489328.439999999</v>
      </c>
      <c r="G2" s="46" t="s">
        <v>11</v>
      </c>
      <c r="H2" s="41"/>
      <c r="I2" s="47" t="s">
        <v>121</v>
      </c>
      <c r="J2" s="43"/>
      <c r="K2" s="42">
        <v>24075800</v>
      </c>
      <c r="L2" s="43" t="s">
        <v>11</v>
      </c>
    </row>
    <row r="4" spans="2:12" x14ac:dyDescent="0.25">
      <c r="C4" s="27" t="s">
        <v>126</v>
      </c>
    </row>
    <row r="5" spans="2:12" x14ac:dyDescent="0.25">
      <c r="C5" s="36" t="s">
        <v>143</v>
      </c>
    </row>
    <row r="7" spans="2:12" x14ac:dyDescent="0.25">
      <c r="C7" s="27" t="s">
        <v>128</v>
      </c>
      <c r="D7" s="27" t="s">
        <v>136</v>
      </c>
      <c r="E7" s="27" t="s">
        <v>137</v>
      </c>
    </row>
    <row r="8" spans="2:12" x14ac:dyDescent="0.25">
      <c r="C8" s="36" t="s">
        <v>144</v>
      </c>
      <c r="D8" s="36">
        <v>38.76</v>
      </c>
      <c r="E8" s="36" t="s">
        <v>1</v>
      </c>
    </row>
    <row r="9" spans="2:12" x14ac:dyDescent="0.25">
      <c r="C9" s="36" t="s">
        <v>130</v>
      </c>
      <c r="D9" s="36">
        <v>13.92</v>
      </c>
      <c r="E9" s="36" t="s">
        <v>1</v>
      </c>
    </row>
    <row r="10" spans="2:12" x14ac:dyDescent="0.25">
      <c r="C10" s="36" t="s">
        <v>131</v>
      </c>
      <c r="D10" s="36">
        <v>570.58000000000004</v>
      </c>
      <c r="E10" s="36" t="s">
        <v>0</v>
      </c>
    </row>
    <row r="11" spans="2:12" x14ac:dyDescent="0.25">
      <c r="C11" s="36" t="s">
        <v>132</v>
      </c>
      <c r="D11" s="36">
        <v>368.09</v>
      </c>
      <c r="E11" s="36" t="s">
        <v>0</v>
      </c>
    </row>
    <row r="12" spans="2:12" x14ac:dyDescent="0.25">
      <c r="C12" s="36" t="s">
        <v>133</v>
      </c>
      <c r="D12" s="36">
        <v>167.78</v>
      </c>
      <c r="E12" s="36" t="s">
        <v>0</v>
      </c>
    </row>
    <row r="13" spans="2:12" x14ac:dyDescent="0.25">
      <c r="C13" s="36" t="s">
        <v>134</v>
      </c>
      <c r="D13" s="36" t="s">
        <v>138</v>
      </c>
      <c r="E13" s="36"/>
    </row>
    <row r="14" spans="2:12" x14ac:dyDescent="0.25">
      <c r="C14" s="36" t="s">
        <v>135</v>
      </c>
      <c r="D14" s="36" t="s">
        <v>138</v>
      </c>
      <c r="E14" s="36"/>
    </row>
    <row r="15" spans="2:12" x14ac:dyDescent="0.25">
      <c r="C15" s="36" t="s">
        <v>140</v>
      </c>
      <c r="D15" s="36">
        <v>1960</v>
      </c>
      <c r="E15" s="36"/>
    </row>
    <row r="16" spans="2:12" x14ac:dyDescent="0.25">
      <c r="K16" s="38"/>
    </row>
    <row r="17" spans="2:11" ht="15.75" x14ac:dyDescent="0.25">
      <c r="B17" s="40" t="s">
        <v>156</v>
      </c>
      <c r="C17" s="46"/>
    </row>
    <row r="18" spans="2:11" ht="75" x14ac:dyDescent="0.25">
      <c r="B18" s="51" t="s">
        <v>4</v>
      </c>
      <c r="C18" s="51" t="s">
        <v>2</v>
      </c>
      <c r="D18" s="51" t="s">
        <v>3</v>
      </c>
      <c r="E18" s="52" t="s">
        <v>7</v>
      </c>
      <c r="F18" s="52" t="s">
        <v>8</v>
      </c>
      <c r="G18" s="52" t="s">
        <v>9</v>
      </c>
      <c r="H18" s="51" t="s">
        <v>5</v>
      </c>
      <c r="I18" s="51" t="s">
        <v>6</v>
      </c>
      <c r="J18" s="52" t="s">
        <v>13</v>
      </c>
      <c r="K18" s="52" t="s">
        <v>14</v>
      </c>
    </row>
    <row r="19" spans="2:11" x14ac:dyDescent="0.25">
      <c r="B19" s="1" t="s">
        <v>16</v>
      </c>
      <c r="C19" s="2" t="s">
        <v>17</v>
      </c>
      <c r="D19" s="3" t="s">
        <v>0</v>
      </c>
      <c r="E19" s="4">
        <v>81.09</v>
      </c>
      <c r="F19" s="4">
        <v>8416.39</v>
      </c>
      <c r="G19" s="4">
        <f>(E19*F19)</f>
        <v>682485.06510000001</v>
      </c>
      <c r="H19" s="5">
        <f>(G19/$F$2)</f>
        <v>4.7102601609602272E-2</v>
      </c>
      <c r="I19" s="2" t="s">
        <v>15</v>
      </c>
      <c r="J19" s="4">
        <v>127</v>
      </c>
      <c r="K19" s="11">
        <f>(E19/J19)-1</f>
        <v>-0.361496062992126</v>
      </c>
    </row>
    <row r="20" spans="2:11" x14ac:dyDescent="0.25">
      <c r="B20" s="6"/>
      <c r="C20" s="7" t="s">
        <v>18</v>
      </c>
      <c r="D20" s="6"/>
      <c r="E20" s="8"/>
      <c r="F20" s="8"/>
      <c r="G20" s="8"/>
      <c r="H20" s="9"/>
      <c r="I20" s="6"/>
      <c r="J20" s="4"/>
      <c r="K20" s="12"/>
    </row>
    <row r="21" spans="2:11" ht="24" x14ac:dyDescent="0.25">
      <c r="B21" s="1" t="s">
        <v>19</v>
      </c>
      <c r="C21" s="13" t="s">
        <v>20</v>
      </c>
      <c r="D21" s="3" t="s">
        <v>0</v>
      </c>
      <c r="E21" s="4">
        <v>185.17</v>
      </c>
      <c r="F21" s="4">
        <v>8416.39</v>
      </c>
      <c r="G21" s="4">
        <f>(E21*F21)</f>
        <v>1558462.9362999997</v>
      </c>
      <c r="H21" s="5">
        <f>(G21/$F$2)</f>
        <v>0.10755936293069493</v>
      </c>
      <c r="I21" s="2" t="s">
        <v>15</v>
      </c>
      <c r="J21" s="4">
        <v>261</v>
      </c>
      <c r="K21" s="11">
        <f>(E21/J21)-1</f>
        <v>-0.29053639846743295</v>
      </c>
    </row>
    <row r="22" spans="2:11" x14ac:dyDescent="0.25">
      <c r="B22" s="6"/>
      <c r="C22" s="7" t="s">
        <v>18</v>
      </c>
      <c r="D22" s="6"/>
      <c r="E22" s="8"/>
      <c r="F22" s="8"/>
      <c r="G22" s="8"/>
      <c r="H22" s="9"/>
      <c r="I22" s="6"/>
      <c r="J22" s="4"/>
      <c r="K22" s="12"/>
    </row>
    <row r="23" spans="2:11" ht="24" x14ac:dyDescent="0.25">
      <c r="B23" s="1" t="s">
        <v>21</v>
      </c>
      <c r="C23" s="13" t="s">
        <v>22</v>
      </c>
      <c r="D23" s="3" t="s">
        <v>0</v>
      </c>
      <c r="E23" s="4">
        <v>282.24</v>
      </c>
      <c r="F23" s="4">
        <v>8416.39</v>
      </c>
      <c r="G23" s="4">
        <f>(E23*F23)</f>
        <v>2375441.9136000001</v>
      </c>
      <c r="H23" s="5">
        <f>(G23/$F$2)</f>
        <v>0.16394423823275553</v>
      </c>
      <c r="I23" s="2" t="s">
        <v>15</v>
      </c>
      <c r="J23" s="4">
        <v>382</v>
      </c>
      <c r="K23" s="11">
        <f>(E23/J23)-1</f>
        <v>-0.26115183246073292</v>
      </c>
    </row>
    <row r="24" spans="2:11" x14ac:dyDescent="0.25">
      <c r="B24" s="6"/>
      <c r="C24" s="10"/>
      <c r="D24" s="6"/>
      <c r="E24" s="8"/>
      <c r="F24" s="8"/>
      <c r="G24" s="8"/>
      <c r="H24" s="9"/>
      <c r="I24" s="6"/>
      <c r="J24" s="4"/>
      <c r="K24" s="12"/>
    </row>
    <row r="25" spans="2:11" x14ac:dyDescent="0.25">
      <c r="B25" s="1" t="s">
        <v>23</v>
      </c>
      <c r="C25" s="14" t="s">
        <v>24</v>
      </c>
      <c r="D25" s="3" t="s">
        <v>1</v>
      </c>
      <c r="E25" s="4">
        <v>79.849999999999994</v>
      </c>
      <c r="F25" s="4">
        <v>3708</v>
      </c>
      <c r="G25" s="4">
        <f>(E25*F25)</f>
        <v>296083.8</v>
      </c>
      <c r="H25" s="5">
        <f>(G25/$F$2)</f>
        <v>2.0434611667895907E-2</v>
      </c>
      <c r="I25" s="2" t="s">
        <v>15</v>
      </c>
      <c r="J25" s="4">
        <v>146</v>
      </c>
      <c r="K25" s="11">
        <f>(E25/J25)-1</f>
        <v>-0.45308219178082199</v>
      </c>
    </row>
    <row r="26" spans="2:11" x14ac:dyDescent="0.25">
      <c r="B26" s="6"/>
      <c r="C26" s="10" t="s">
        <v>25</v>
      </c>
      <c r="D26" s="6"/>
      <c r="E26" s="8"/>
      <c r="F26" s="8"/>
      <c r="G26" s="8"/>
      <c r="H26" s="9"/>
      <c r="I26" s="6"/>
      <c r="J26" s="4"/>
      <c r="K26" s="12"/>
    </row>
    <row r="27" spans="2:11" ht="24" x14ac:dyDescent="0.25">
      <c r="B27" s="1" t="s">
        <v>26</v>
      </c>
      <c r="C27" s="13" t="s">
        <v>27</v>
      </c>
      <c r="D27" s="3" t="s">
        <v>1</v>
      </c>
      <c r="E27" s="4">
        <v>203.87</v>
      </c>
      <c r="F27" s="4">
        <v>2058</v>
      </c>
      <c r="G27" s="4">
        <f>(E27*F27)</f>
        <v>419564.46</v>
      </c>
      <c r="H27" s="5">
        <f>(G27/$F$2)</f>
        <v>2.8956791319722477E-2</v>
      </c>
      <c r="I27" s="2" t="s">
        <v>15</v>
      </c>
      <c r="J27" s="4">
        <v>180</v>
      </c>
      <c r="K27" s="11">
        <f>(E27/J27)-1</f>
        <v>0.13261111111111124</v>
      </c>
    </row>
    <row r="28" spans="2:11" x14ac:dyDescent="0.25">
      <c r="B28" s="6"/>
      <c r="C28" s="10" t="s">
        <v>28</v>
      </c>
      <c r="D28" s="6"/>
      <c r="E28" s="8"/>
      <c r="F28" s="8"/>
      <c r="G28" s="8"/>
      <c r="H28" s="9"/>
      <c r="I28" s="6"/>
      <c r="J28" s="4"/>
      <c r="K28" s="12"/>
    </row>
    <row r="29" spans="2:11" ht="30" x14ac:dyDescent="0.25">
      <c r="B29" s="1" t="s">
        <v>29</v>
      </c>
      <c r="C29" s="2" t="s">
        <v>30</v>
      </c>
      <c r="D29" s="3" t="s">
        <v>31</v>
      </c>
      <c r="E29" s="4">
        <v>80</v>
      </c>
      <c r="F29" s="4">
        <v>4265.4719999999998</v>
      </c>
      <c r="G29" s="4">
        <f>(E29*F29)</f>
        <v>341237.76000000001</v>
      </c>
      <c r="H29" s="5">
        <f>(G29/$F$2)</f>
        <v>2.3550971421005349E-2</v>
      </c>
      <c r="I29" s="2" t="s">
        <v>15</v>
      </c>
      <c r="J29" s="4">
        <v>250</v>
      </c>
      <c r="K29" s="15">
        <f>(E29/J29)-1</f>
        <v>-0.67999999999999994</v>
      </c>
    </row>
    <row r="30" spans="2:11" x14ac:dyDescent="0.25">
      <c r="B30" s="6"/>
      <c r="C30" s="10"/>
      <c r="D30" s="6"/>
      <c r="E30" s="8"/>
      <c r="F30" s="8"/>
      <c r="G30" s="8"/>
      <c r="H30" s="9"/>
      <c r="I30" s="6"/>
      <c r="J30" s="4"/>
      <c r="K30" s="12"/>
    </row>
    <row r="31" spans="2:11" x14ac:dyDescent="0.25">
      <c r="B31" s="1" t="s">
        <v>32</v>
      </c>
      <c r="C31" s="2" t="s">
        <v>33</v>
      </c>
      <c r="D31" s="3" t="s">
        <v>34</v>
      </c>
      <c r="E31" s="4">
        <v>4131.71</v>
      </c>
      <c r="F31" s="4">
        <v>73.5</v>
      </c>
      <c r="G31" s="4">
        <f>(E31*F31)</f>
        <v>303680.685</v>
      </c>
      <c r="H31" s="5">
        <f>(G31/$F$2)</f>
        <v>2.0958920646842624E-2</v>
      </c>
      <c r="I31" s="2" t="s">
        <v>12</v>
      </c>
      <c r="J31" s="4">
        <v>3485</v>
      </c>
      <c r="K31" s="11">
        <f>(E31/J31)-1</f>
        <v>0.18556958393113354</v>
      </c>
    </row>
    <row r="32" spans="2:11" x14ac:dyDescent="0.25">
      <c r="B32" s="6"/>
      <c r="C32" s="10" t="s">
        <v>35</v>
      </c>
      <c r="D32" s="6"/>
      <c r="E32" s="8"/>
      <c r="F32" s="8"/>
      <c r="G32" s="8"/>
      <c r="H32" s="9"/>
      <c r="I32" s="6"/>
      <c r="J32" s="4"/>
      <c r="K32" s="12"/>
    </row>
    <row r="33" spans="2:11" ht="30" x14ac:dyDescent="0.25">
      <c r="B33" s="1" t="s">
        <v>43</v>
      </c>
      <c r="C33" s="2" t="s">
        <v>42</v>
      </c>
      <c r="D33" s="3" t="s">
        <v>0</v>
      </c>
      <c r="E33" s="4">
        <v>29.89</v>
      </c>
      <c r="F33" s="4">
        <v>16662</v>
      </c>
      <c r="G33" s="4">
        <f>(E33*F33)</f>
        <v>498027.18</v>
      </c>
      <c r="H33" s="5">
        <f>(G33/$F$2)</f>
        <v>3.4371998817082514E-2</v>
      </c>
      <c r="I33" s="2" t="s">
        <v>15</v>
      </c>
      <c r="J33" s="4">
        <v>84.4</v>
      </c>
      <c r="K33" s="11">
        <f>(E33/J33)-1</f>
        <v>-0.64585308056872037</v>
      </c>
    </row>
    <row r="34" spans="2:11" x14ac:dyDescent="0.25">
      <c r="B34" s="6"/>
      <c r="C34" s="10" t="s">
        <v>44</v>
      </c>
      <c r="D34" s="6"/>
      <c r="E34" s="8"/>
      <c r="F34" s="8"/>
      <c r="G34" s="8"/>
      <c r="H34" s="9"/>
      <c r="I34" s="6"/>
      <c r="J34" s="4"/>
      <c r="K34" s="12"/>
    </row>
    <row r="35" spans="2:11" x14ac:dyDescent="0.25">
      <c r="B35" s="1" t="s">
        <v>37</v>
      </c>
      <c r="C35" s="2" t="s">
        <v>36</v>
      </c>
      <c r="D35" s="3" t="s">
        <v>34</v>
      </c>
      <c r="E35" s="4">
        <v>2957.32</v>
      </c>
      <c r="F35" s="4">
        <v>109.06</v>
      </c>
      <c r="G35" s="4">
        <f>(E35*F35)</f>
        <v>322525.31920000003</v>
      </c>
      <c r="H35" s="5">
        <f>(G35/$F$2)</f>
        <v>2.2259507784337315E-2</v>
      </c>
      <c r="I35" s="2" t="s">
        <v>12</v>
      </c>
      <c r="J35" s="4">
        <v>3050</v>
      </c>
      <c r="K35" s="11">
        <f>(E35/J35)-1</f>
        <v>-3.0386885245901607E-2</v>
      </c>
    </row>
    <row r="36" spans="2:11" x14ac:dyDescent="0.25">
      <c r="B36" s="1"/>
      <c r="C36" s="10" t="s">
        <v>38</v>
      </c>
      <c r="D36" s="3"/>
      <c r="E36" s="4"/>
      <c r="F36" s="4"/>
      <c r="G36" s="4"/>
      <c r="H36" s="5"/>
      <c r="I36" s="2"/>
      <c r="J36" s="4"/>
      <c r="K36" s="12"/>
    </row>
    <row r="37" spans="2:11" x14ac:dyDescent="0.25">
      <c r="B37" s="1" t="s">
        <v>39</v>
      </c>
      <c r="C37" s="2" t="s">
        <v>40</v>
      </c>
      <c r="D37" s="3" t="s">
        <v>0</v>
      </c>
      <c r="E37" s="4">
        <v>921.78</v>
      </c>
      <c r="F37" s="4">
        <v>350</v>
      </c>
      <c r="G37" s="4">
        <f>(E37*F37)</f>
        <v>322623</v>
      </c>
      <c r="H37" s="5">
        <f>(G37/$F$2)</f>
        <v>2.2266249352823699E-2</v>
      </c>
      <c r="I37" s="2" t="s">
        <v>12</v>
      </c>
      <c r="J37" s="4">
        <v>886</v>
      </c>
      <c r="K37" s="11">
        <f>(E37/J37)-1</f>
        <v>4.0383747178329488E-2</v>
      </c>
    </row>
    <row r="38" spans="2:11" x14ac:dyDescent="0.25">
      <c r="B38" s="6"/>
      <c r="C38" s="7" t="s">
        <v>41</v>
      </c>
      <c r="D38" s="6"/>
      <c r="E38" s="8"/>
      <c r="F38" s="8"/>
      <c r="G38" s="8"/>
      <c r="H38" s="9"/>
      <c r="I38" s="6"/>
      <c r="J38" s="4"/>
      <c r="K38" s="12"/>
    </row>
    <row r="39" spans="2:11" x14ac:dyDescent="0.25">
      <c r="J39" s="16"/>
    </row>
    <row r="41" spans="2:11" x14ac:dyDescent="0.25">
      <c r="D41" s="17"/>
      <c r="E41" s="17"/>
    </row>
  </sheetData>
  <pageMargins left="0.7" right="0.7" top="0.78740157499999996" bottom="0.78740157499999996" header="0.3" footer="0.3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workbookViewId="0">
      <selection activeCell="B18" sqref="B18"/>
    </sheetView>
  </sheetViews>
  <sheetFormatPr defaultRowHeight="15" x14ac:dyDescent="0.25"/>
  <cols>
    <col min="1" max="1" width="10.7109375" customWidth="1"/>
    <col min="2" max="2" width="67" customWidth="1"/>
    <col min="3" max="6" width="14.85546875" customWidth="1"/>
    <col min="7" max="7" width="16.42578125" customWidth="1"/>
    <col min="8" max="8" width="14.85546875" customWidth="1"/>
    <col min="9" max="9" width="23.7109375" customWidth="1"/>
    <col min="10" max="10" width="19.7109375" customWidth="1"/>
    <col min="11" max="11" width="12.140625" customWidth="1"/>
  </cols>
  <sheetData>
    <row r="2" spans="1:12" ht="15.75" customHeight="1" x14ac:dyDescent="0.25">
      <c r="A2" s="40" t="s">
        <v>10</v>
      </c>
      <c r="B2" s="44" t="s">
        <v>125</v>
      </c>
      <c r="C2" s="41" t="s">
        <v>45</v>
      </c>
      <c r="D2" s="41"/>
      <c r="E2" s="45">
        <v>2040004.51</v>
      </c>
      <c r="F2" s="46" t="s">
        <v>11</v>
      </c>
      <c r="G2" s="41"/>
      <c r="H2" s="47" t="s">
        <v>121</v>
      </c>
      <c r="I2" s="43"/>
      <c r="J2" s="42">
        <v>2170544.94</v>
      </c>
      <c r="K2" s="43" t="s">
        <v>11</v>
      </c>
      <c r="L2" s="39"/>
    </row>
    <row r="4" spans="1:12" x14ac:dyDescent="0.25">
      <c r="B4" s="27" t="s">
        <v>126</v>
      </c>
    </row>
    <row r="5" spans="1:12" ht="60" x14ac:dyDescent="0.25">
      <c r="B5" s="36" t="s">
        <v>127</v>
      </c>
    </row>
    <row r="7" spans="1:12" x14ac:dyDescent="0.25">
      <c r="B7" s="27" t="s">
        <v>128</v>
      </c>
      <c r="C7" s="27" t="s">
        <v>136</v>
      </c>
      <c r="D7" s="27" t="s">
        <v>137</v>
      </c>
    </row>
    <row r="8" spans="1:12" x14ac:dyDescent="0.25">
      <c r="B8" s="36" t="s">
        <v>129</v>
      </c>
      <c r="C8" s="36">
        <v>25.64</v>
      </c>
      <c r="D8" s="36" t="s">
        <v>1</v>
      </c>
    </row>
    <row r="9" spans="1:12" x14ac:dyDescent="0.25">
      <c r="B9" s="36" t="s">
        <v>130</v>
      </c>
      <c r="C9" s="36">
        <v>6.15</v>
      </c>
      <c r="D9" s="36" t="s">
        <v>1</v>
      </c>
    </row>
    <row r="10" spans="1:12" x14ac:dyDescent="0.25">
      <c r="B10" s="36" t="s">
        <v>131</v>
      </c>
      <c r="C10" s="36">
        <v>148.4</v>
      </c>
      <c r="D10" s="36" t="s">
        <v>0</v>
      </c>
    </row>
    <row r="11" spans="1:12" x14ac:dyDescent="0.25">
      <c r="B11" s="36" t="s">
        <v>132</v>
      </c>
      <c r="C11" s="36">
        <v>106.9</v>
      </c>
      <c r="D11" s="36" t="s">
        <v>0</v>
      </c>
    </row>
    <row r="12" spans="1:12" x14ac:dyDescent="0.25">
      <c r="B12" s="36" t="s">
        <v>133</v>
      </c>
      <c r="C12" s="36">
        <v>24.13</v>
      </c>
      <c r="D12" s="36" t="s">
        <v>0</v>
      </c>
    </row>
    <row r="13" spans="1:12" x14ac:dyDescent="0.25">
      <c r="B13" s="36" t="s">
        <v>134</v>
      </c>
      <c r="C13" s="36" t="s">
        <v>138</v>
      </c>
      <c r="D13" s="36"/>
    </row>
    <row r="14" spans="1:12" x14ac:dyDescent="0.25">
      <c r="B14" s="36" t="s">
        <v>135</v>
      </c>
      <c r="C14" s="36" t="s">
        <v>139</v>
      </c>
      <c r="D14" s="36"/>
    </row>
    <row r="15" spans="1:12" x14ac:dyDescent="0.25">
      <c r="B15" s="36" t="s">
        <v>140</v>
      </c>
      <c r="C15" s="36">
        <v>1923</v>
      </c>
      <c r="D15" s="36"/>
    </row>
    <row r="17" spans="1:10" ht="15.75" x14ac:dyDescent="0.25">
      <c r="A17" s="40" t="s">
        <v>156</v>
      </c>
      <c r="B17" s="46"/>
    </row>
    <row r="18" spans="1:10" ht="75" x14ac:dyDescent="0.25">
      <c r="A18" s="48" t="s">
        <v>4</v>
      </c>
      <c r="B18" s="48" t="s">
        <v>2</v>
      </c>
      <c r="C18" s="48" t="s">
        <v>3</v>
      </c>
      <c r="D18" s="49" t="s">
        <v>7</v>
      </c>
      <c r="E18" s="49" t="s">
        <v>8</v>
      </c>
      <c r="F18" s="49" t="s">
        <v>9</v>
      </c>
      <c r="G18" s="48" t="s">
        <v>5</v>
      </c>
      <c r="H18" s="48" t="s">
        <v>6</v>
      </c>
      <c r="I18" s="49" t="s">
        <v>13</v>
      </c>
      <c r="J18" s="49" t="s">
        <v>14</v>
      </c>
    </row>
    <row r="19" spans="1:10" ht="17.25" x14ac:dyDescent="0.25">
      <c r="A19" s="1" t="s">
        <v>46</v>
      </c>
      <c r="B19" s="19" t="s">
        <v>47</v>
      </c>
      <c r="C19" s="3" t="s">
        <v>48</v>
      </c>
      <c r="D19" s="4">
        <v>3820</v>
      </c>
      <c r="E19" s="4">
        <v>79.959999999999994</v>
      </c>
      <c r="F19" s="4">
        <f>(D19*E19)</f>
        <v>305447.19999999995</v>
      </c>
      <c r="G19" s="20">
        <f>(F19/$E$2)</f>
        <v>0.14972868859000707</v>
      </c>
      <c r="H19" s="21" t="s">
        <v>49</v>
      </c>
      <c r="I19" s="4">
        <v>3870</v>
      </c>
      <c r="J19" s="22">
        <f>(D19/I19)-1</f>
        <v>-1.2919896640826822E-2</v>
      </c>
    </row>
    <row r="20" spans="1:10" x14ac:dyDescent="0.25">
      <c r="A20" s="1"/>
      <c r="B20" s="23" t="s">
        <v>50</v>
      </c>
      <c r="C20" s="3"/>
      <c r="D20" s="4"/>
      <c r="E20" s="4"/>
      <c r="F20" s="4"/>
      <c r="G20" s="20"/>
      <c r="H20" s="21"/>
      <c r="I20" s="4"/>
      <c r="J20" s="22"/>
    </row>
    <row r="21" spans="1:10" x14ac:dyDescent="0.25">
      <c r="A21" s="1" t="s">
        <v>51</v>
      </c>
      <c r="B21" s="19" t="s">
        <v>52</v>
      </c>
      <c r="C21" s="3" t="s">
        <v>53</v>
      </c>
      <c r="D21" s="4">
        <v>110000</v>
      </c>
      <c r="E21" s="4">
        <v>1.83</v>
      </c>
      <c r="F21" s="4">
        <f>(D21*E21)</f>
        <v>201300</v>
      </c>
      <c r="G21" s="20">
        <f>(F21/$E$2)</f>
        <v>9.8676252436324274E-2</v>
      </c>
      <c r="H21" s="21" t="s">
        <v>49</v>
      </c>
      <c r="I21" s="4">
        <v>360600</v>
      </c>
      <c r="J21" s="22">
        <f>(D21/I21)-1</f>
        <v>-0.69495285635052695</v>
      </c>
    </row>
    <row r="22" spans="1:10" x14ac:dyDescent="0.25">
      <c r="A22" s="1"/>
      <c r="B22" s="23" t="s">
        <v>54</v>
      </c>
      <c r="C22" s="3"/>
      <c r="D22" s="4"/>
      <c r="E22" s="4"/>
      <c r="F22" s="4"/>
      <c r="G22" s="20"/>
      <c r="H22" s="21"/>
      <c r="I22" s="4"/>
      <c r="J22" s="22"/>
    </row>
    <row r="23" spans="1:10" x14ac:dyDescent="0.25">
      <c r="A23" s="1" t="s">
        <v>55</v>
      </c>
      <c r="B23" s="19" t="s">
        <v>56</v>
      </c>
      <c r="C23" s="3" t="s">
        <v>1</v>
      </c>
      <c r="D23" s="4">
        <v>5600</v>
      </c>
      <c r="E23" s="4">
        <v>26</v>
      </c>
      <c r="F23" s="4">
        <f>(D23*E23)</f>
        <v>145600</v>
      </c>
      <c r="G23" s="20">
        <f>(F23/$E$2)</f>
        <v>7.1372391230644872E-2</v>
      </c>
      <c r="H23" s="21" t="s">
        <v>49</v>
      </c>
      <c r="I23" s="4">
        <v>3350</v>
      </c>
      <c r="J23" s="22">
        <f>(D23/I23)-1</f>
        <v>0.67164179104477606</v>
      </c>
    </row>
    <row r="24" spans="1:10" x14ac:dyDescent="0.25">
      <c r="A24" s="1"/>
      <c r="B24" s="23" t="s">
        <v>57</v>
      </c>
      <c r="C24" s="3"/>
      <c r="D24" s="4"/>
      <c r="E24" s="4"/>
      <c r="F24" s="4"/>
      <c r="G24" s="20"/>
      <c r="H24" s="21"/>
      <c r="I24" s="4"/>
      <c r="J24" s="22"/>
    </row>
    <row r="25" spans="1:10" x14ac:dyDescent="0.25">
      <c r="A25" s="1" t="s">
        <v>58</v>
      </c>
      <c r="B25" s="19" t="s">
        <v>59</v>
      </c>
      <c r="C25" s="3" t="s">
        <v>60</v>
      </c>
      <c r="D25" s="4">
        <v>145000</v>
      </c>
      <c r="E25" s="4">
        <v>1</v>
      </c>
      <c r="F25" s="4">
        <f>(D25*E25)</f>
        <v>145000</v>
      </c>
      <c r="G25" s="20">
        <f>(F25/$E$2)</f>
        <v>7.1078274233815297E-2</v>
      </c>
      <c r="H25" s="21" t="s">
        <v>49</v>
      </c>
      <c r="I25" s="4">
        <v>80000</v>
      </c>
      <c r="J25" s="22">
        <f>(D25/I25)-1</f>
        <v>0.8125</v>
      </c>
    </row>
    <row r="26" spans="1:10" x14ac:dyDescent="0.25">
      <c r="A26" s="1"/>
      <c r="B26" s="23" t="s">
        <v>61</v>
      </c>
      <c r="C26" s="3"/>
      <c r="D26" s="4"/>
      <c r="E26" s="4"/>
      <c r="F26" s="4"/>
      <c r="G26" s="20"/>
      <c r="H26" s="21"/>
      <c r="I26" s="4"/>
      <c r="J26" s="22"/>
    </row>
    <row r="27" spans="1:10" ht="17.25" x14ac:dyDescent="0.25">
      <c r="A27" s="1" t="s">
        <v>62</v>
      </c>
      <c r="B27" s="19" t="s">
        <v>63</v>
      </c>
      <c r="C27" s="3" t="s">
        <v>64</v>
      </c>
      <c r="D27" s="4">
        <v>9800</v>
      </c>
      <c r="E27" s="4">
        <v>8.4</v>
      </c>
      <c r="F27" s="4">
        <f>(D27*E27)</f>
        <v>82320</v>
      </c>
      <c r="G27" s="20">
        <f>(F27/$E$2)</f>
        <v>4.0352851965018449E-2</v>
      </c>
      <c r="H27" s="21" t="s">
        <v>49</v>
      </c>
      <c r="I27" s="4">
        <v>9260</v>
      </c>
      <c r="J27" s="22">
        <f>(D27/I27)-1</f>
        <v>5.8315334773218153E-2</v>
      </c>
    </row>
    <row r="28" spans="1:10" ht="22.5" x14ac:dyDescent="0.25">
      <c r="A28" s="1"/>
      <c r="B28" s="23" t="s">
        <v>65</v>
      </c>
      <c r="C28" s="3"/>
      <c r="D28" s="4"/>
      <c r="E28" s="4"/>
      <c r="F28" s="4"/>
      <c r="G28" s="20"/>
      <c r="H28" s="21"/>
      <c r="I28" s="4"/>
      <c r="J28" s="22"/>
    </row>
    <row r="29" spans="1:10" x14ac:dyDescent="0.25">
      <c r="A29" s="1" t="s">
        <v>66</v>
      </c>
      <c r="B29" s="19" t="s">
        <v>67</v>
      </c>
      <c r="C29" s="3" t="s">
        <v>1</v>
      </c>
      <c r="D29" s="4">
        <v>2470</v>
      </c>
      <c r="E29" s="4">
        <v>28</v>
      </c>
      <c r="F29" s="4">
        <f>(D29*E29)</f>
        <v>69160</v>
      </c>
      <c r="G29" s="20">
        <f>(F29/$E$2)</f>
        <v>3.390188583455632E-2</v>
      </c>
      <c r="H29" s="21" t="s">
        <v>49</v>
      </c>
      <c r="I29" s="4">
        <v>2500</v>
      </c>
      <c r="J29" s="22">
        <f>(D29/I29)-1</f>
        <v>-1.2000000000000011E-2</v>
      </c>
    </row>
    <row r="30" spans="1:10" x14ac:dyDescent="0.25">
      <c r="A30" s="1"/>
      <c r="B30" s="23" t="s">
        <v>68</v>
      </c>
      <c r="C30" s="3"/>
      <c r="D30" s="4"/>
      <c r="E30" s="4"/>
      <c r="F30" s="4"/>
      <c r="G30" s="20"/>
      <c r="H30" s="21"/>
      <c r="I30" s="4"/>
      <c r="J30" s="22"/>
    </row>
    <row r="31" spans="1:10" ht="30" x14ac:dyDescent="0.25">
      <c r="A31" s="1" t="s">
        <v>69</v>
      </c>
      <c r="B31" s="19" t="s">
        <v>70</v>
      </c>
      <c r="C31" s="3" t="s">
        <v>48</v>
      </c>
      <c r="D31" s="4">
        <v>276</v>
      </c>
      <c r="E31" s="4">
        <v>198.71</v>
      </c>
      <c r="F31" s="4">
        <f>(D31*E31)</f>
        <v>54843.96</v>
      </c>
      <c r="G31" s="20">
        <f>(F31/$E$2)</f>
        <v>2.6884234682402735E-2</v>
      </c>
      <c r="H31" s="21" t="s">
        <v>49</v>
      </c>
      <c r="I31" s="4">
        <v>280</v>
      </c>
      <c r="J31" s="22">
        <f>(D31/I31)-1</f>
        <v>-1.4285714285714235E-2</v>
      </c>
    </row>
    <row r="32" spans="1:10" x14ac:dyDescent="0.25">
      <c r="A32" s="1"/>
      <c r="B32" s="23" t="s">
        <v>71</v>
      </c>
      <c r="C32" s="3"/>
      <c r="D32" s="4"/>
      <c r="E32" s="4"/>
      <c r="F32" s="4"/>
      <c r="G32" s="20"/>
      <c r="H32" s="21"/>
      <c r="I32" s="4"/>
      <c r="J32" s="22"/>
    </row>
    <row r="33" spans="1:10" ht="30" x14ac:dyDescent="0.25">
      <c r="A33" s="1" t="s">
        <v>72</v>
      </c>
      <c r="B33" s="19" t="s">
        <v>73</v>
      </c>
      <c r="C33" s="3" t="s">
        <v>74</v>
      </c>
      <c r="D33" s="4">
        <v>50000</v>
      </c>
      <c r="E33" s="4">
        <v>1</v>
      </c>
      <c r="F33" s="4">
        <f>(D33*E33)</f>
        <v>50000</v>
      </c>
      <c r="G33" s="20">
        <f>(F33/$E$2)</f>
        <v>2.4509749735798378E-2</v>
      </c>
      <c r="H33" s="21" t="s">
        <v>49</v>
      </c>
      <c r="I33" s="4">
        <v>75000</v>
      </c>
      <c r="J33" s="22">
        <f>(D33/I33)-1</f>
        <v>-0.33333333333333337</v>
      </c>
    </row>
    <row r="34" spans="1:10" x14ac:dyDescent="0.25">
      <c r="A34" s="1"/>
      <c r="B34" s="23" t="s">
        <v>75</v>
      </c>
      <c r="C34" s="3"/>
      <c r="D34" s="4"/>
      <c r="E34" s="4"/>
      <c r="F34" s="4"/>
      <c r="G34" s="20"/>
      <c r="H34" s="21"/>
      <c r="I34" s="4"/>
      <c r="J34" s="22"/>
    </row>
    <row r="35" spans="1:10" ht="17.25" x14ac:dyDescent="0.25">
      <c r="A35" s="1" t="s">
        <v>76</v>
      </c>
      <c r="B35" s="19" t="s">
        <v>77</v>
      </c>
      <c r="C35" s="3" t="s">
        <v>48</v>
      </c>
      <c r="D35" s="4">
        <v>307</v>
      </c>
      <c r="E35" s="4">
        <v>151.6</v>
      </c>
      <c r="F35" s="4">
        <f>(D35*E35)</f>
        <v>46541.2</v>
      </c>
      <c r="G35" s="20">
        <f>(F35/$E$2)</f>
        <v>2.2814263288074788E-2</v>
      </c>
      <c r="H35" s="21" t="s">
        <v>49</v>
      </c>
      <c r="I35" s="4">
        <v>311</v>
      </c>
      <c r="J35" s="22">
        <f>(D35/I35)-1</f>
        <v>-1.2861736334405127E-2</v>
      </c>
    </row>
    <row r="36" spans="1:10" x14ac:dyDescent="0.25">
      <c r="A36" s="1"/>
      <c r="B36" s="23" t="s">
        <v>50</v>
      </c>
      <c r="C36" s="3"/>
      <c r="D36" s="4"/>
      <c r="E36" s="4"/>
      <c r="F36" s="4"/>
      <c r="G36" s="20"/>
      <c r="H36" s="21"/>
      <c r="I36" s="4"/>
      <c r="J36" s="22"/>
    </row>
    <row r="37" spans="1:10" x14ac:dyDescent="0.25">
      <c r="A37" s="1" t="s">
        <v>78</v>
      </c>
      <c r="B37" s="19" t="s">
        <v>79</v>
      </c>
      <c r="C37" s="3" t="s">
        <v>80</v>
      </c>
      <c r="D37" s="4">
        <v>45000</v>
      </c>
      <c r="E37" s="4">
        <v>1</v>
      </c>
      <c r="F37" s="4">
        <f>(D37*E37)</f>
        <v>45000</v>
      </c>
      <c r="G37" s="20">
        <f>(F37/$E$2)</f>
        <v>2.2058774762218541E-2</v>
      </c>
      <c r="H37" s="21" t="s">
        <v>49</v>
      </c>
      <c r="I37" s="4">
        <v>10000</v>
      </c>
      <c r="J37" s="22">
        <f>(D37/I37)-1</f>
        <v>3.5</v>
      </c>
    </row>
    <row r="38" spans="1:10" ht="67.5" x14ac:dyDescent="0.25">
      <c r="A38" s="24"/>
      <c r="B38" s="23" t="s">
        <v>81</v>
      </c>
      <c r="C38" s="24"/>
      <c r="D38" s="8"/>
      <c r="E38" s="8"/>
      <c r="F38" s="8"/>
      <c r="G38" s="8"/>
      <c r="H38" s="25"/>
      <c r="I38" s="4"/>
      <c r="J38" s="26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35"/>
      <c r="B40" s="35"/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A41" s="17"/>
      <c r="C41" s="17"/>
      <c r="D41" s="17"/>
      <c r="E41" s="17"/>
      <c r="F41" s="17"/>
      <c r="G41" s="17"/>
      <c r="H41" s="17"/>
      <c r="I41" s="17"/>
      <c r="J41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opLeftCell="A10" workbookViewId="0">
      <selection activeCell="A19" sqref="A19"/>
    </sheetView>
  </sheetViews>
  <sheetFormatPr defaultRowHeight="15" x14ac:dyDescent="0.25"/>
  <cols>
    <col min="1" max="1" width="15.7109375" customWidth="1"/>
    <col min="2" max="2" width="67.28515625" customWidth="1"/>
    <col min="3" max="3" width="12.85546875" customWidth="1"/>
    <col min="4" max="4" width="13.7109375" customWidth="1"/>
    <col min="5" max="5" width="13.5703125" customWidth="1"/>
    <col min="6" max="6" width="14.42578125" customWidth="1"/>
    <col min="7" max="7" width="14.5703125" customWidth="1"/>
    <col min="8" max="8" width="18.28515625" customWidth="1"/>
    <col min="9" max="9" width="28.7109375" customWidth="1"/>
    <col min="10" max="10" width="24.7109375" customWidth="1"/>
    <col min="11" max="11" width="11.5703125" customWidth="1"/>
  </cols>
  <sheetData>
    <row r="2" spans="1:11" ht="31.5" x14ac:dyDescent="0.25">
      <c r="A2" s="40" t="s">
        <v>10</v>
      </c>
      <c r="B2" s="44" t="s">
        <v>148</v>
      </c>
      <c r="C2" s="41" t="s">
        <v>45</v>
      </c>
      <c r="D2" s="41"/>
      <c r="E2" s="45">
        <v>8798215</v>
      </c>
      <c r="F2" s="46" t="s">
        <v>11</v>
      </c>
      <c r="G2" s="41"/>
      <c r="H2" s="47"/>
      <c r="I2" s="43" t="s">
        <v>82</v>
      </c>
      <c r="J2" s="42">
        <v>8833118.7200000007</v>
      </c>
      <c r="K2" s="43" t="s">
        <v>11</v>
      </c>
    </row>
    <row r="4" spans="1:11" x14ac:dyDescent="0.25">
      <c r="B4" s="27" t="s">
        <v>126</v>
      </c>
    </row>
    <row r="5" spans="1:11" x14ac:dyDescent="0.25">
      <c r="B5" s="36" t="s">
        <v>149</v>
      </c>
    </row>
    <row r="7" spans="1:11" x14ac:dyDescent="0.25">
      <c r="B7" s="27" t="s">
        <v>128</v>
      </c>
      <c r="C7" s="27" t="s">
        <v>136</v>
      </c>
      <c r="D7" s="27" t="s">
        <v>137</v>
      </c>
    </row>
    <row r="8" spans="1:11" x14ac:dyDescent="0.25">
      <c r="B8" s="36" t="s">
        <v>146</v>
      </c>
      <c r="C8" s="36">
        <v>8.0299999999999994</v>
      </c>
      <c r="D8" s="36" t="s">
        <v>1</v>
      </c>
      <c r="E8" t="s">
        <v>154</v>
      </c>
    </row>
    <row r="9" spans="1:11" x14ac:dyDescent="0.25">
      <c r="B9" s="36" t="s">
        <v>153</v>
      </c>
      <c r="C9" s="36">
        <v>5.77</v>
      </c>
      <c r="D9" s="36" t="s">
        <v>1</v>
      </c>
    </row>
    <row r="10" spans="1:11" x14ac:dyDescent="0.25">
      <c r="B10" s="36" t="s">
        <v>152</v>
      </c>
      <c r="C10" s="36">
        <v>149.6</v>
      </c>
      <c r="D10" s="36" t="s">
        <v>0</v>
      </c>
    </row>
    <row r="11" spans="1:11" x14ac:dyDescent="0.25">
      <c r="B11" s="36" t="s">
        <v>150</v>
      </c>
      <c r="C11" s="36">
        <v>0</v>
      </c>
      <c r="D11" s="36" t="s">
        <v>0</v>
      </c>
    </row>
    <row r="12" spans="1:11" x14ac:dyDescent="0.25">
      <c r="B12" s="36" t="s">
        <v>151</v>
      </c>
      <c r="C12" s="36">
        <v>0</v>
      </c>
      <c r="D12" s="36" t="s">
        <v>0</v>
      </c>
    </row>
    <row r="13" spans="1:11" x14ac:dyDescent="0.25">
      <c r="B13" s="36" t="s">
        <v>134</v>
      </c>
      <c r="C13" s="36" t="s">
        <v>138</v>
      </c>
      <c r="D13" s="36"/>
    </row>
    <row r="14" spans="1:11" x14ac:dyDescent="0.25">
      <c r="B14" s="36" t="s">
        <v>135</v>
      </c>
      <c r="C14" s="36" t="s">
        <v>147</v>
      </c>
      <c r="D14" s="36"/>
    </row>
    <row r="15" spans="1:11" x14ac:dyDescent="0.25">
      <c r="B15" s="36" t="s">
        <v>140</v>
      </c>
      <c r="C15" s="36">
        <v>1977</v>
      </c>
      <c r="D15" s="36"/>
    </row>
    <row r="16" spans="1:11" x14ac:dyDescent="0.25">
      <c r="B16" s="37" t="s">
        <v>155</v>
      </c>
    </row>
    <row r="17" spans="1:10" x14ac:dyDescent="0.25">
      <c r="B17" s="37"/>
    </row>
    <row r="18" spans="1:10" ht="15.75" x14ac:dyDescent="0.25">
      <c r="A18" s="40" t="s">
        <v>156</v>
      </c>
      <c r="B18" s="46"/>
    </row>
    <row r="19" spans="1:10" ht="60" x14ac:dyDescent="0.25">
      <c r="A19" s="51" t="s">
        <v>4</v>
      </c>
      <c r="B19" s="51" t="s">
        <v>2</v>
      </c>
      <c r="C19" s="51" t="s">
        <v>3</v>
      </c>
      <c r="D19" s="52" t="s">
        <v>7</v>
      </c>
      <c r="E19" s="52" t="s">
        <v>8</v>
      </c>
      <c r="F19" s="52" t="s">
        <v>9</v>
      </c>
      <c r="G19" s="51" t="s">
        <v>5</v>
      </c>
      <c r="H19" s="51" t="s">
        <v>6</v>
      </c>
      <c r="I19" s="52" t="s">
        <v>13</v>
      </c>
      <c r="J19" s="52" t="s">
        <v>14</v>
      </c>
    </row>
    <row r="20" spans="1:10" x14ac:dyDescent="0.25">
      <c r="A20" s="1" t="s">
        <v>83</v>
      </c>
      <c r="B20" s="2" t="s">
        <v>84</v>
      </c>
      <c r="C20" s="3" t="s">
        <v>34</v>
      </c>
      <c r="D20" s="4">
        <v>9875.6</v>
      </c>
      <c r="E20" s="4">
        <v>115.98099999999999</v>
      </c>
      <c r="F20" s="4">
        <f>(D20*E20)</f>
        <v>1145381.9635999999</v>
      </c>
      <c r="G20" s="5">
        <f>(F20/$E$2)</f>
        <v>0.13018344784709171</v>
      </c>
      <c r="H20" s="2" t="s">
        <v>85</v>
      </c>
      <c r="I20" s="4">
        <v>6870</v>
      </c>
      <c r="J20" s="11">
        <f>(D20/I20)-1</f>
        <v>0.43749636098981082</v>
      </c>
    </row>
    <row r="21" spans="1:10" x14ac:dyDescent="0.25">
      <c r="A21" s="6"/>
      <c r="B21" s="10"/>
      <c r="C21" s="6"/>
      <c r="D21" s="8"/>
      <c r="E21" s="8"/>
      <c r="F21" s="8"/>
      <c r="G21" s="9"/>
      <c r="H21" s="6" t="s">
        <v>86</v>
      </c>
      <c r="I21" s="4"/>
      <c r="J21" s="12"/>
    </row>
    <row r="22" spans="1:10" ht="30" x14ac:dyDescent="0.25">
      <c r="A22" s="1" t="s">
        <v>87</v>
      </c>
      <c r="B22" s="2" t="s">
        <v>88</v>
      </c>
      <c r="C22" s="3" t="s">
        <v>0</v>
      </c>
      <c r="D22" s="4">
        <v>253.6</v>
      </c>
      <c r="E22" s="4">
        <v>4095</v>
      </c>
      <c r="F22" s="4">
        <f>(D22*E22)</f>
        <v>1038492</v>
      </c>
      <c r="G22" s="5">
        <f>(F22/$E$2)</f>
        <v>0.11803439674979527</v>
      </c>
      <c r="H22" s="2" t="s">
        <v>85</v>
      </c>
      <c r="I22" s="4">
        <v>239</v>
      </c>
      <c r="J22" s="11">
        <f>(D22/I22)-1</f>
        <v>6.1087866108786582E-2</v>
      </c>
    </row>
    <row r="23" spans="1:10" x14ac:dyDescent="0.25">
      <c r="A23" s="6"/>
      <c r="B23" s="7"/>
      <c r="C23" s="6"/>
      <c r="D23" s="8"/>
      <c r="E23" s="8"/>
      <c r="F23" s="8"/>
      <c r="G23" s="9"/>
      <c r="H23" s="6" t="s">
        <v>86</v>
      </c>
      <c r="I23" s="4"/>
      <c r="J23" s="12"/>
    </row>
    <row r="24" spans="1:10" x14ac:dyDescent="0.25">
      <c r="A24" s="1" t="s">
        <v>89</v>
      </c>
      <c r="B24" s="2" t="s">
        <v>90</v>
      </c>
      <c r="C24" s="3" t="s">
        <v>91</v>
      </c>
      <c r="D24" s="4">
        <v>23900</v>
      </c>
      <c r="E24" s="4">
        <v>20.876999999999999</v>
      </c>
      <c r="F24" s="4">
        <f>(D24*E24)</f>
        <v>498960.3</v>
      </c>
      <c r="G24" s="5">
        <f>(F24/$E$2)</f>
        <v>5.6711537510733712E-2</v>
      </c>
      <c r="H24" s="2" t="s">
        <v>85</v>
      </c>
      <c r="I24" s="4">
        <v>24100</v>
      </c>
      <c r="J24" s="11">
        <f>(D24/I24)-1</f>
        <v>-8.2987551867219622E-3</v>
      </c>
    </row>
    <row r="25" spans="1:10" x14ac:dyDescent="0.25">
      <c r="A25" s="6"/>
      <c r="B25" s="10"/>
      <c r="C25" s="6"/>
      <c r="D25" s="8"/>
      <c r="E25" s="8"/>
      <c r="F25" s="8"/>
      <c r="G25" s="9"/>
      <c r="H25" s="6" t="s">
        <v>86</v>
      </c>
      <c r="I25" s="4"/>
      <c r="J25" s="12"/>
    </row>
    <row r="26" spans="1:10" x14ac:dyDescent="0.25">
      <c r="A26" s="1" t="s">
        <v>92</v>
      </c>
      <c r="B26" s="2" t="s">
        <v>93</v>
      </c>
      <c r="C26" s="3" t="s">
        <v>0</v>
      </c>
      <c r="D26" s="4">
        <v>1897</v>
      </c>
      <c r="E26" s="4">
        <v>220.8</v>
      </c>
      <c r="F26" s="4">
        <f>(D26*E26)</f>
        <v>418857.60000000003</v>
      </c>
      <c r="G26" s="5">
        <f>(F26/$E$2)</f>
        <v>4.760711121517263E-2</v>
      </c>
      <c r="H26" s="2" t="s">
        <v>85</v>
      </c>
      <c r="I26" s="4">
        <v>3500</v>
      </c>
      <c r="J26" s="11">
        <f>(D26/I26)-1</f>
        <v>-0.45799999999999996</v>
      </c>
    </row>
    <row r="27" spans="1:10" x14ac:dyDescent="0.25">
      <c r="A27" s="6"/>
      <c r="B27" s="10"/>
      <c r="C27" s="6"/>
      <c r="D27" s="8"/>
      <c r="E27" s="8"/>
      <c r="F27" s="8"/>
      <c r="G27" s="9"/>
      <c r="H27" s="6" t="s">
        <v>86</v>
      </c>
      <c r="I27" s="4"/>
      <c r="J27" s="12"/>
    </row>
    <row r="28" spans="1:10" x14ac:dyDescent="0.25">
      <c r="A28" s="1" t="s">
        <v>94</v>
      </c>
      <c r="B28" s="2" t="s">
        <v>95</v>
      </c>
      <c r="C28" s="3" t="s">
        <v>34</v>
      </c>
      <c r="D28" s="4">
        <v>2440.1999999999998</v>
      </c>
      <c r="E28" s="4">
        <v>156.88499999999999</v>
      </c>
      <c r="F28" s="4">
        <f>(D28*E28)</f>
        <v>382830.77699999994</v>
      </c>
      <c r="G28" s="5">
        <f>(F28/$E$2)</f>
        <v>4.3512323465612054E-2</v>
      </c>
      <c r="H28" s="2" t="s">
        <v>85</v>
      </c>
      <c r="I28" s="4">
        <v>2510</v>
      </c>
      <c r="J28" s="11">
        <f>(D28/I28)-1</f>
        <v>-2.7808764940239095E-2</v>
      </c>
    </row>
    <row r="29" spans="1:10" x14ac:dyDescent="0.25">
      <c r="A29" s="1"/>
      <c r="B29" s="10"/>
      <c r="C29" s="3"/>
      <c r="D29" s="4"/>
      <c r="E29" s="4"/>
      <c r="F29" s="4"/>
      <c r="G29" s="5"/>
      <c r="H29" s="6" t="s">
        <v>86</v>
      </c>
      <c r="I29" s="4"/>
      <c r="J29" s="12"/>
    </row>
    <row r="30" spans="1:10" x14ac:dyDescent="0.25">
      <c r="A30" s="1" t="s">
        <v>96</v>
      </c>
      <c r="B30" s="2" t="s">
        <v>97</v>
      </c>
      <c r="C30" s="3" t="s">
        <v>34</v>
      </c>
      <c r="D30" s="4">
        <v>5733</v>
      </c>
      <c r="E30" s="4">
        <v>52.572000000000003</v>
      </c>
      <c r="F30" s="4">
        <f>(D30*E30)</f>
        <v>301395.27600000001</v>
      </c>
      <c r="G30" s="5">
        <f>(F30/$E$2)</f>
        <v>3.425641178352655E-2</v>
      </c>
      <c r="H30" s="2" t="s">
        <v>85</v>
      </c>
      <c r="I30" s="4">
        <v>4510</v>
      </c>
      <c r="J30" s="11">
        <f>(D30/I30)-1</f>
        <v>0.27117516629711758</v>
      </c>
    </row>
    <row r="31" spans="1:10" x14ac:dyDescent="0.25">
      <c r="A31" s="6"/>
      <c r="B31" s="10"/>
      <c r="C31" s="6"/>
      <c r="D31" s="8"/>
      <c r="E31" s="8"/>
      <c r="F31" s="8"/>
      <c r="G31" s="9"/>
      <c r="H31" s="6" t="s">
        <v>86</v>
      </c>
      <c r="I31" s="4"/>
      <c r="J31" s="12"/>
    </row>
    <row r="32" spans="1:10" x14ac:dyDescent="0.25">
      <c r="A32" s="1" t="s">
        <v>98</v>
      </c>
      <c r="B32" s="2" t="s">
        <v>99</v>
      </c>
      <c r="C32" s="3" t="s">
        <v>0</v>
      </c>
      <c r="D32" s="4">
        <v>906.25</v>
      </c>
      <c r="E32" s="4">
        <v>324.51799999999997</v>
      </c>
      <c r="F32" s="4">
        <f>(D32*E32)</f>
        <v>294094.4375</v>
      </c>
      <c r="G32" s="5">
        <f>(F32/$E$2)</f>
        <v>3.3426602725666513E-2</v>
      </c>
      <c r="H32" s="2" t="s">
        <v>85</v>
      </c>
      <c r="I32" s="4">
        <v>383</v>
      </c>
      <c r="J32" s="11">
        <f>(D32/I32)-1</f>
        <v>1.3661879895561357</v>
      </c>
    </row>
    <row r="33" spans="1:10" x14ac:dyDescent="0.25">
      <c r="A33" s="6"/>
      <c r="B33" s="10"/>
      <c r="C33" s="6"/>
      <c r="D33" s="8"/>
      <c r="E33" s="8"/>
      <c r="F33" s="8"/>
      <c r="G33" s="9"/>
      <c r="H33" s="6" t="s">
        <v>86</v>
      </c>
      <c r="I33" s="4"/>
      <c r="J33" s="12"/>
    </row>
    <row r="34" spans="1:10" x14ac:dyDescent="0.25">
      <c r="A34" s="1" t="s">
        <v>100</v>
      </c>
      <c r="B34" s="2" t="s">
        <v>101</v>
      </c>
      <c r="C34" s="3" t="s">
        <v>1</v>
      </c>
      <c r="D34" s="4">
        <v>7200</v>
      </c>
      <c r="E34" s="4">
        <v>40</v>
      </c>
      <c r="F34" s="4">
        <f>(D34*E34)</f>
        <v>288000</v>
      </c>
      <c r="G34" s="5">
        <f>(F34/$E$2)</f>
        <v>3.273391250384311E-2</v>
      </c>
      <c r="H34" s="2" t="s">
        <v>85</v>
      </c>
      <c r="I34" s="4">
        <v>7880</v>
      </c>
      <c r="J34" s="11">
        <f>(D34/I34)-1</f>
        <v>-8.6294416243654859E-2</v>
      </c>
    </row>
    <row r="35" spans="1:10" x14ac:dyDescent="0.25">
      <c r="A35" s="6"/>
      <c r="B35" s="7"/>
      <c r="C35" s="6"/>
      <c r="D35" s="8"/>
      <c r="E35" s="8"/>
      <c r="F35" s="8"/>
      <c r="G35" s="9"/>
      <c r="H35" s="6" t="s">
        <v>86</v>
      </c>
      <c r="I35" s="4"/>
      <c r="J35" s="12"/>
    </row>
    <row r="36" spans="1:10" x14ac:dyDescent="0.25">
      <c r="A36" s="1" t="s">
        <v>102</v>
      </c>
      <c r="B36" s="2" t="s">
        <v>103</v>
      </c>
      <c r="C36" s="3" t="s">
        <v>34</v>
      </c>
      <c r="D36" s="4">
        <v>4878</v>
      </c>
      <c r="E36" s="4">
        <v>50.868000000000002</v>
      </c>
      <c r="F36" s="4">
        <f>(D36*E36)</f>
        <v>248134.10400000002</v>
      </c>
      <c r="G36" s="5">
        <f>(F36/$E$2)</f>
        <v>2.820277794984551E-2</v>
      </c>
      <c r="H36" s="2" t="s">
        <v>85</v>
      </c>
      <c r="I36" s="4">
        <v>3610</v>
      </c>
      <c r="J36" s="11">
        <f>(D36/I36)-1</f>
        <v>0.35124653739612199</v>
      </c>
    </row>
    <row r="37" spans="1:10" x14ac:dyDescent="0.25">
      <c r="A37" s="6"/>
      <c r="B37" s="10"/>
      <c r="C37" s="6"/>
      <c r="D37" s="8"/>
      <c r="E37" s="8"/>
      <c r="F37" s="8"/>
      <c r="G37" s="9"/>
      <c r="H37" s="6" t="s">
        <v>86</v>
      </c>
      <c r="I37" s="4"/>
      <c r="J37" s="12"/>
    </row>
    <row r="38" spans="1:10" x14ac:dyDescent="0.25">
      <c r="A38" s="1" t="s">
        <v>104</v>
      </c>
      <c r="B38" s="2" t="s">
        <v>105</v>
      </c>
      <c r="C38" s="3" t="s">
        <v>0</v>
      </c>
      <c r="D38" s="4">
        <v>568.75</v>
      </c>
      <c r="E38" s="4">
        <v>423.79599999999999</v>
      </c>
      <c r="F38" s="4">
        <f>(D38*E38)</f>
        <v>241033.97500000001</v>
      </c>
      <c r="G38" s="5">
        <f>(F38/$E$2)</f>
        <v>2.7395781417026067E-2</v>
      </c>
      <c r="H38" s="2" t="s">
        <v>85</v>
      </c>
      <c r="I38" s="4">
        <v>336</v>
      </c>
      <c r="J38" s="11">
        <f>(D38/I38)-1</f>
        <v>0.69270833333333326</v>
      </c>
    </row>
    <row r="39" spans="1:10" x14ac:dyDescent="0.25">
      <c r="A39" s="6"/>
      <c r="B39" s="10"/>
      <c r="C39" s="6"/>
      <c r="D39" s="8"/>
      <c r="E39" s="8"/>
      <c r="F39" s="8"/>
      <c r="G39" s="9"/>
      <c r="H39" s="6" t="s">
        <v>86</v>
      </c>
      <c r="I39" s="4"/>
      <c r="J39" s="12"/>
    </row>
    <row r="42" spans="1:10" x14ac:dyDescent="0.25">
      <c r="C42" s="17"/>
      <c r="D42" s="1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workbookViewId="0">
      <selection activeCell="B36" sqref="B36"/>
    </sheetView>
  </sheetViews>
  <sheetFormatPr defaultRowHeight="15" x14ac:dyDescent="0.25"/>
  <cols>
    <col min="1" max="1" width="10" customWidth="1"/>
    <col min="2" max="2" width="75.7109375" customWidth="1"/>
    <col min="3" max="3" width="10.85546875" customWidth="1"/>
    <col min="4" max="4" width="22.28515625" customWidth="1"/>
    <col min="5" max="5" width="14" customWidth="1"/>
    <col min="6" max="6" width="17.140625" customWidth="1"/>
    <col min="7" max="7" width="27.7109375" customWidth="1"/>
    <col min="8" max="8" width="23.140625" customWidth="1"/>
    <col min="9" max="9" width="12.7109375" customWidth="1"/>
  </cols>
  <sheetData>
    <row r="2" spans="1:9" ht="26.25" customHeight="1" x14ac:dyDescent="0.25">
      <c r="A2" s="40" t="s">
        <v>10</v>
      </c>
      <c r="B2" s="44" t="s">
        <v>123</v>
      </c>
      <c r="C2" s="41" t="s">
        <v>45</v>
      </c>
      <c r="D2" s="41"/>
      <c r="E2" s="45">
        <v>6526084</v>
      </c>
      <c r="F2" s="46" t="s">
        <v>11</v>
      </c>
      <c r="G2" s="41" t="s">
        <v>121</v>
      </c>
      <c r="H2" s="50">
        <v>8781151</v>
      </c>
      <c r="I2" s="43" t="s">
        <v>11</v>
      </c>
    </row>
    <row r="4" spans="1:9" x14ac:dyDescent="0.25">
      <c r="B4" t="s">
        <v>141</v>
      </c>
    </row>
    <row r="5" spans="1:9" x14ac:dyDescent="0.25">
      <c r="B5" s="27" t="s">
        <v>126</v>
      </c>
      <c r="C5" s="17"/>
      <c r="D5" s="17"/>
    </row>
    <row r="6" spans="1:9" x14ac:dyDescent="0.25">
      <c r="B6" s="36" t="s">
        <v>145</v>
      </c>
    </row>
    <row r="8" spans="1:9" x14ac:dyDescent="0.25">
      <c r="B8" s="27" t="s">
        <v>128</v>
      </c>
      <c r="C8" s="27" t="s">
        <v>136</v>
      </c>
      <c r="D8" s="27" t="s">
        <v>137</v>
      </c>
    </row>
    <row r="9" spans="1:9" x14ac:dyDescent="0.25">
      <c r="B9" s="36" t="s">
        <v>146</v>
      </c>
      <c r="C9" s="36">
        <v>3</v>
      </c>
      <c r="D9" s="36" t="s">
        <v>1</v>
      </c>
    </row>
    <row r="10" spans="1:9" x14ac:dyDescent="0.25">
      <c r="B10" s="36" t="s">
        <v>130</v>
      </c>
      <c r="C10" s="36">
        <v>8.3000000000000007</v>
      </c>
      <c r="D10" s="36" t="s">
        <v>1</v>
      </c>
    </row>
    <row r="11" spans="1:9" x14ac:dyDescent="0.25">
      <c r="B11" s="36" t="s">
        <v>131</v>
      </c>
      <c r="C11" s="36">
        <v>37.35</v>
      </c>
      <c r="D11" s="36" t="s">
        <v>0</v>
      </c>
    </row>
    <row r="12" spans="1:9" x14ac:dyDescent="0.25">
      <c r="B12" s="36" t="s">
        <v>132</v>
      </c>
      <c r="C12" s="36">
        <v>35.1</v>
      </c>
      <c r="D12" s="36" t="s">
        <v>0</v>
      </c>
    </row>
    <row r="13" spans="1:9" x14ac:dyDescent="0.25">
      <c r="B13" s="36" t="s">
        <v>133</v>
      </c>
      <c r="C13" s="36">
        <v>0</v>
      </c>
      <c r="D13" s="36" t="s">
        <v>0</v>
      </c>
    </row>
    <row r="14" spans="1:9" x14ac:dyDescent="0.25">
      <c r="B14" s="36" t="s">
        <v>134</v>
      </c>
      <c r="C14" s="36" t="s">
        <v>138</v>
      </c>
      <c r="D14" s="36"/>
    </row>
    <row r="15" spans="1:9" x14ac:dyDescent="0.25">
      <c r="B15" s="36" t="s">
        <v>135</v>
      </c>
      <c r="C15" s="36" t="s">
        <v>147</v>
      </c>
      <c r="D15" s="36"/>
    </row>
    <row r="16" spans="1:9" x14ac:dyDescent="0.25">
      <c r="B16" s="36" t="s">
        <v>140</v>
      </c>
      <c r="C16" s="36">
        <v>1933</v>
      </c>
      <c r="D16" s="36"/>
    </row>
    <row r="19" spans="2:4" x14ac:dyDescent="0.25">
      <c r="B19" t="s">
        <v>142</v>
      </c>
    </row>
    <row r="20" spans="2:4" x14ac:dyDescent="0.25">
      <c r="B20" s="27" t="s">
        <v>126</v>
      </c>
      <c r="C20" s="17"/>
      <c r="D20" s="17"/>
    </row>
    <row r="21" spans="2:4" x14ac:dyDescent="0.25">
      <c r="B21" s="36" t="s">
        <v>145</v>
      </c>
    </row>
    <row r="23" spans="2:4" x14ac:dyDescent="0.25">
      <c r="B23" s="27" t="s">
        <v>128</v>
      </c>
      <c r="C23" s="27" t="s">
        <v>136</v>
      </c>
      <c r="D23" s="27" t="s">
        <v>137</v>
      </c>
    </row>
    <row r="24" spans="2:4" x14ac:dyDescent="0.25">
      <c r="B24" s="36" t="s">
        <v>146</v>
      </c>
      <c r="C24" s="36">
        <v>2.96</v>
      </c>
      <c r="D24" s="36" t="s">
        <v>1</v>
      </c>
    </row>
    <row r="25" spans="2:4" x14ac:dyDescent="0.25">
      <c r="B25" s="36" t="s">
        <v>130</v>
      </c>
      <c r="C25" s="36">
        <v>6.8</v>
      </c>
      <c r="D25" s="36" t="s">
        <v>1</v>
      </c>
    </row>
    <row r="26" spans="2:4" x14ac:dyDescent="0.25">
      <c r="B26" s="36" t="s">
        <v>131</v>
      </c>
      <c r="C26" s="36">
        <v>30.26</v>
      </c>
      <c r="D26" s="36" t="s">
        <v>0</v>
      </c>
    </row>
    <row r="27" spans="2:4" x14ac:dyDescent="0.25">
      <c r="B27" s="36" t="s">
        <v>132</v>
      </c>
      <c r="C27" s="36">
        <v>28.03</v>
      </c>
      <c r="D27" s="36" t="s">
        <v>0</v>
      </c>
    </row>
    <row r="28" spans="2:4" x14ac:dyDescent="0.25">
      <c r="B28" s="36" t="s">
        <v>133</v>
      </c>
      <c r="C28" s="36">
        <v>0</v>
      </c>
      <c r="D28" s="36" t="s">
        <v>0</v>
      </c>
    </row>
    <row r="29" spans="2:4" x14ac:dyDescent="0.25">
      <c r="B29" s="36" t="s">
        <v>134</v>
      </c>
      <c r="C29" s="36" t="s">
        <v>138</v>
      </c>
      <c r="D29" s="36"/>
    </row>
    <row r="30" spans="2:4" x14ac:dyDescent="0.25">
      <c r="B30" s="36" t="s">
        <v>135</v>
      </c>
      <c r="C30" s="36" t="s">
        <v>147</v>
      </c>
      <c r="D30" s="36"/>
    </row>
    <row r="31" spans="2:4" x14ac:dyDescent="0.25">
      <c r="B31" s="36" t="s">
        <v>140</v>
      </c>
      <c r="C31" s="36">
        <v>1933</v>
      </c>
      <c r="D31" s="36"/>
    </row>
    <row r="33" spans="1:8" ht="15.75" x14ac:dyDescent="0.25">
      <c r="A33" s="40" t="s">
        <v>156</v>
      </c>
      <c r="B33" s="46"/>
      <c r="C33" t="s">
        <v>122</v>
      </c>
    </row>
    <row r="34" spans="1:8" ht="30" x14ac:dyDescent="0.25">
      <c r="A34" s="53" t="s">
        <v>4</v>
      </c>
      <c r="B34" s="54" t="s">
        <v>2</v>
      </c>
      <c r="C34" s="28" t="s">
        <v>3</v>
      </c>
      <c r="D34" s="18" t="s">
        <v>7</v>
      </c>
      <c r="E34" s="18" t="s">
        <v>8</v>
      </c>
      <c r="F34" s="18" t="s">
        <v>9</v>
      </c>
      <c r="G34" s="28" t="s">
        <v>5</v>
      </c>
      <c r="H34" s="28" t="s">
        <v>6</v>
      </c>
    </row>
    <row r="35" spans="1:8" ht="17.25" x14ac:dyDescent="0.25">
      <c r="A35" s="29" t="s">
        <v>106</v>
      </c>
      <c r="B35" s="12" t="s">
        <v>107</v>
      </c>
      <c r="C35" s="30" t="s">
        <v>108</v>
      </c>
      <c r="D35" s="4">
        <v>6840</v>
      </c>
      <c r="E35" s="4">
        <v>130</v>
      </c>
      <c r="F35" s="4">
        <f t="shared" ref="F35:F44" si="0">D35*E35</f>
        <v>889200</v>
      </c>
      <c r="G35" s="31">
        <f>F35/65260.84</f>
        <v>13.625322628393997</v>
      </c>
      <c r="H35" s="12" t="s">
        <v>109</v>
      </c>
    </row>
    <row r="36" spans="1:8" ht="17.25" x14ac:dyDescent="0.25">
      <c r="A36" s="29">
        <v>389324</v>
      </c>
      <c r="B36" s="12" t="s">
        <v>110</v>
      </c>
      <c r="C36" s="30" t="s">
        <v>111</v>
      </c>
      <c r="D36" s="4">
        <v>5700</v>
      </c>
      <c r="E36" s="4">
        <v>83.734999999999999</v>
      </c>
      <c r="F36" s="4">
        <f t="shared" si="0"/>
        <v>477289.5</v>
      </c>
      <c r="G36" s="31">
        <f t="shared" ref="G36:G44" si="1">F36/65260.84</f>
        <v>7.3135666044139187</v>
      </c>
      <c r="H36" s="12" t="s">
        <v>109</v>
      </c>
    </row>
    <row r="37" spans="1:8" ht="17.25" x14ac:dyDescent="0.25">
      <c r="A37" s="29">
        <v>17481</v>
      </c>
      <c r="B37" s="12" t="s">
        <v>112</v>
      </c>
      <c r="C37" s="30" t="s">
        <v>111</v>
      </c>
      <c r="D37" s="4">
        <v>532</v>
      </c>
      <c r="E37" s="4">
        <v>818.53200000000004</v>
      </c>
      <c r="F37" s="4">
        <f t="shared" si="0"/>
        <v>435459.02400000003</v>
      </c>
      <c r="G37" s="31">
        <f t="shared" si="1"/>
        <v>6.6725929975771088</v>
      </c>
      <c r="H37" s="12" t="s">
        <v>109</v>
      </c>
    </row>
    <row r="38" spans="1:8" x14ac:dyDescent="0.25">
      <c r="A38" s="29">
        <v>389365</v>
      </c>
      <c r="B38" s="12" t="s">
        <v>113</v>
      </c>
      <c r="C38" s="30" t="s">
        <v>31</v>
      </c>
      <c r="D38" s="4">
        <v>21400</v>
      </c>
      <c r="E38" s="4">
        <v>12.56</v>
      </c>
      <c r="F38" s="4">
        <f t="shared" si="0"/>
        <v>268784</v>
      </c>
      <c r="G38" s="31">
        <f t="shared" si="1"/>
        <v>4.1186107932413991</v>
      </c>
      <c r="H38" s="12" t="s">
        <v>109</v>
      </c>
    </row>
    <row r="39" spans="1:8" ht="17.25" x14ac:dyDescent="0.25">
      <c r="A39" s="29">
        <v>131318</v>
      </c>
      <c r="B39" s="12" t="s">
        <v>114</v>
      </c>
      <c r="C39" s="30" t="s">
        <v>111</v>
      </c>
      <c r="D39" s="4">
        <v>333</v>
      </c>
      <c r="E39" s="4">
        <v>689.99</v>
      </c>
      <c r="F39" s="4">
        <f t="shared" si="0"/>
        <v>229766.67</v>
      </c>
      <c r="G39" s="31">
        <f t="shared" si="1"/>
        <v>3.5207433738211158</v>
      </c>
      <c r="H39" s="12" t="s">
        <v>109</v>
      </c>
    </row>
    <row r="40" spans="1:8" ht="30" x14ac:dyDescent="0.25">
      <c r="A40" s="29">
        <v>2741</v>
      </c>
      <c r="B40" s="32" t="s">
        <v>115</v>
      </c>
      <c r="C40" s="33" t="s">
        <v>116</v>
      </c>
      <c r="D40" s="4">
        <v>182900</v>
      </c>
      <c r="E40" s="4">
        <v>1</v>
      </c>
      <c r="F40" s="4">
        <f>D40*E40</f>
        <v>182900</v>
      </c>
      <c r="G40" s="31">
        <f t="shared" si="1"/>
        <v>2.8025995374867994</v>
      </c>
      <c r="H40" s="12" t="s">
        <v>109</v>
      </c>
    </row>
    <row r="41" spans="1:8" ht="30" x14ac:dyDescent="0.25">
      <c r="A41" s="29">
        <v>966138</v>
      </c>
      <c r="B41" s="34" t="s">
        <v>117</v>
      </c>
      <c r="C41" s="30" t="s">
        <v>111</v>
      </c>
      <c r="D41" s="4">
        <v>1140</v>
      </c>
      <c r="E41" s="4">
        <v>135.869</v>
      </c>
      <c r="F41" s="4">
        <f t="shared" si="0"/>
        <v>154890.66</v>
      </c>
      <c r="G41" s="31">
        <f t="shared" si="1"/>
        <v>2.3734089233298254</v>
      </c>
      <c r="H41" s="12" t="s">
        <v>109</v>
      </c>
    </row>
    <row r="42" spans="1:8" ht="17.25" x14ac:dyDescent="0.25">
      <c r="A42" s="29">
        <v>451312</v>
      </c>
      <c r="B42" s="12" t="s">
        <v>118</v>
      </c>
      <c r="C42" s="30" t="s">
        <v>111</v>
      </c>
      <c r="D42" s="4">
        <v>2470</v>
      </c>
      <c r="E42" s="4">
        <v>62.136000000000003</v>
      </c>
      <c r="F42" s="4">
        <f t="shared" si="0"/>
        <v>153475.92000000001</v>
      </c>
      <c r="G42" s="31">
        <f t="shared" si="1"/>
        <v>2.351730685660804</v>
      </c>
      <c r="H42" s="12" t="s">
        <v>109</v>
      </c>
    </row>
    <row r="43" spans="1:8" ht="30" x14ac:dyDescent="0.25">
      <c r="A43" s="29">
        <v>966168</v>
      </c>
      <c r="B43" s="34" t="s">
        <v>119</v>
      </c>
      <c r="C43" s="30" t="s">
        <v>111</v>
      </c>
      <c r="D43" s="4">
        <v>2470</v>
      </c>
      <c r="E43" s="4">
        <v>58.109000000000002</v>
      </c>
      <c r="F43" s="4">
        <f t="shared" si="0"/>
        <v>143529.23000000001</v>
      </c>
      <c r="G43" s="31">
        <f t="shared" si="1"/>
        <v>2.1993163128148523</v>
      </c>
      <c r="H43" s="12" t="s">
        <v>109</v>
      </c>
    </row>
    <row r="44" spans="1:8" ht="17.25" x14ac:dyDescent="0.25">
      <c r="A44" s="29">
        <v>14101</v>
      </c>
      <c r="B44" s="12" t="s">
        <v>120</v>
      </c>
      <c r="C44" s="30" t="s">
        <v>111</v>
      </c>
      <c r="D44" s="4">
        <v>143</v>
      </c>
      <c r="E44" s="4">
        <v>862.48800000000006</v>
      </c>
      <c r="F44" s="4">
        <f t="shared" si="0"/>
        <v>123335.78400000001</v>
      </c>
      <c r="G44" s="31">
        <f t="shared" si="1"/>
        <v>1.8898896183377354</v>
      </c>
      <c r="H44" s="12" t="s">
        <v>109</v>
      </c>
    </row>
  </sheetData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Most Krnov</vt:lpstr>
      <vt:lpstr>Most Stod</vt:lpstr>
      <vt:lpstr>Most Radhošť - Janovičky</vt:lpstr>
      <vt:lpstr>Mosty Vítkovice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2018-02-12T13:29:02Z</dcterms:modified>
</cp:coreProperties>
</file>